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90" windowHeight="8190"/>
  </bookViews>
  <sheets>
    <sheet name="Energibehov" sheetId="4" r:id="rId1"/>
    <sheet name="exempel villa" sheetId="1" r:id="rId2"/>
    <sheet name="hål" sheetId="5" r:id="rId3"/>
    <sheet name="Tryckskillnader" sheetId="6" r:id="rId4"/>
  </sheets>
  <calcPr calcId="125725"/>
</workbook>
</file>

<file path=xl/calcChain.xml><?xml version="1.0" encoding="utf-8"?>
<calcChain xmlns="http://schemas.openxmlformats.org/spreadsheetml/2006/main">
  <c r="B9" i="6"/>
  <c r="C4" i="5"/>
  <c r="D4" s="1"/>
  <c r="B5" i="6"/>
  <c r="C5" i="5"/>
  <c r="D5" s="1"/>
  <c r="B14" i="4"/>
  <c r="B15"/>
  <c r="B15" i="1"/>
  <c r="B14"/>
  <c r="B16" l="1"/>
  <c r="B19" s="1"/>
  <c r="B16" i="4"/>
  <c r="B19" s="1"/>
  <c r="B17" i="1" l="1"/>
  <c r="B18"/>
  <c r="B17" i="4"/>
  <c r="B18"/>
</calcChain>
</file>

<file path=xl/comments1.xml><?xml version="1.0" encoding="utf-8"?>
<comments xmlns="http://schemas.openxmlformats.org/spreadsheetml/2006/main">
  <authors>
    <author>branderp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branderp:</t>
        </r>
        <r>
          <rPr>
            <sz val="9"/>
            <color indexed="81"/>
            <rFont val="Tahoma"/>
            <family val="2"/>
          </rPr>
          <t xml:space="preserve">
0,5-1,0 Nästan färdigt Hus 
2-3 Tät fasad men inte täta schakt/dörrar 
3-10 (Tidigt innan lufttätning) 
Hur mycket luftväxling det finns i huset.</t>
        </r>
      </text>
    </comment>
    <comment ref="B4" authorId="0">
      <text>
        <r>
          <rPr>
            <b/>
            <sz val="9"/>
            <color indexed="81"/>
            <rFont val="Tahoma"/>
            <charset val="1"/>
          </rPr>
          <t>branderp:</t>
        </r>
        <r>
          <rPr>
            <sz val="9"/>
            <color indexed="81"/>
            <rFont val="Tahoma"/>
            <charset val="1"/>
          </rPr>
          <t xml:space="preserve">
Längden x bredden x höjden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branderp:</t>
        </r>
        <r>
          <rPr>
            <sz val="9"/>
            <color indexed="81"/>
            <rFont val="Tahoma"/>
            <family val="2"/>
          </rPr>
          <t xml:space="preserve">
Mät omkretsen och multiplicera med vägghöjden (invändiga mått)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branderp:</t>
        </r>
        <r>
          <rPr>
            <sz val="9"/>
            <color indexed="81"/>
            <rFont val="Tahoma"/>
            <family val="2"/>
          </rPr>
          <t xml:space="preserve">
6,0 (bara gipsskiva)
0,7 (50 minull)
0,2 (200 minull)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branderp:</t>
        </r>
        <r>
          <rPr>
            <sz val="9"/>
            <color indexed="81"/>
            <rFont val="Tahoma"/>
            <family val="2"/>
          </rPr>
          <t xml:space="preserve">
Invändig takyta mot den varma miljön längd x bredd.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branderp:</t>
        </r>
        <r>
          <rPr>
            <sz val="9"/>
            <color indexed="81"/>
            <rFont val="Tahoma"/>
            <family val="2"/>
          </rPr>
          <t xml:space="preserve">
10,0 (stålplåt)
4,5 (250mm betong) 
0,1 (400 lösull)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branderp:</t>
        </r>
        <r>
          <rPr>
            <sz val="9"/>
            <color indexed="81"/>
            <rFont val="Tahoma"/>
            <family val="2"/>
          </rPr>
          <t xml:space="preserve">
Invändig golvyta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branderp:</t>
        </r>
        <r>
          <rPr>
            <sz val="9"/>
            <color indexed="81"/>
            <rFont val="Tahoma"/>
            <family val="2"/>
          </rPr>
          <t xml:space="preserve">
0,2 (200 cellplast)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branderp:</t>
        </r>
        <r>
          <rPr>
            <sz val="9"/>
            <color indexed="81"/>
            <rFont val="Tahoma"/>
            <family val="2"/>
          </rPr>
          <t xml:space="preserve">
Titta på dina gamla räkningar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branderp:</t>
        </r>
        <r>
          <rPr>
            <sz val="9"/>
            <color indexed="81"/>
            <rFont val="Tahoma"/>
            <family val="2"/>
          </rPr>
          <t xml:space="preserve">
Gör en bedömnig av hur varmt du vill ha och titta på SMHI för att se vilken utetemperatur du kan förvänta dig.
Exemplevis om månadsmedlet är 5 grader och du vill ha 15 grader varmt behöver du värma 10 grader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branderp:</t>
        </r>
        <r>
          <rPr>
            <sz val="9"/>
            <color indexed="81"/>
            <rFont val="Tahoma"/>
            <family val="2"/>
          </rPr>
          <t xml:space="preserve">
Den här siffran diskuteras ofta när det gäller hur stor maskinpark som ska monteras. Ofta pratas det om 60-80W/m2. </t>
        </r>
      </text>
    </comment>
  </commentList>
</comments>
</file>

<file path=xl/comments2.xml><?xml version="1.0" encoding="utf-8"?>
<comments xmlns="http://schemas.openxmlformats.org/spreadsheetml/2006/main">
  <authors>
    <author>branderp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branderp:</t>
        </r>
        <r>
          <rPr>
            <sz val="9"/>
            <color indexed="81"/>
            <rFont val="Tahoma"/>
            <family val="2"/>
          </rPr>
          <t xml:space="preserve">
0,5-1,0 Nästan färdigt Hus 
1-3 Tät fasad men inte täta schakt/dörrar 
3-10 (Tidigt innan lufttätning) 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branderp:</t>
        </r>
        <r>
          <rPr>
            <sz val="9"/>
            <color indexed="81"/>
            <rFont val="Tahoma"/>
            <family val="2"/>
          </rPr>
          <t xml:space="preserve">
Längden x bredden x höjden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branderp:</t>
        </r>
        <r>
          <rPr>
            <sz val="9"/>
            <color indexed="81"/>
            <rFont val="Tahoma"/>
            <family val="2"/>
          </rPr>
          <t xml:space="preserve">
Mät omkretsen och multiplicera med vägghöjden (invändiga mått)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branderp:</t>
        </r>
        <r>
          <rPr>
            <sz val="9"/>
            <color indexed="81"/>
            <rFont val="Tahoma"/>
            <family val="2"/>
          </rPr>
          <t xml:space="preserve">
6,0 (bara gipsskiva)
0,7 (50 minull)
0,2 (200 minull)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branderp:</t>
        </r>
        <r>
          <rPr>
            <sz val="9"/>
            <color indexed="81"/>
            <rFont val="Tahoma"/>
            <family val="2"/>
          </rPr>
          <t xml:space="preserve">
Invändig takyta mot den varma miljön längd x bredd.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branderp:</t>
        </r>
        <r>
          <rPr>
            <sz val="9"/>
            <color indexed="81"/>
            <rFont val="Tahoma"/>
            <family val="2"/>
          </rPr>
          <t xml:space="preserve">
10,0 (stålplåt)
4,5 (250mm betong) 
0,1 (400 lösull)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branderp:</t>
        </r>
        <r>
          <rPr>
            <sz val="9"/>
            <color indexed="81"/>
            <rFont val="Tahoma"/>
            <family val="2"/>
          </rPr>
          <t xml:space="preserve">
Invändig golvyta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branderp:</t>
        </r>
        <r>
          <rPr>
            <sz val="9"/>
            <color indexed="81"/>
            <rFont val="Tahoma"/>
            <family val="2"/>
          </rPr>
          <t xml:space="preserve">
0,2 (200 cellplast)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branderp:</t>
        </r>
        <r>
          <rPr>
            <sz val="9"/>
            <color indexed="81"/>
            <rFont val="Tahoma"/>
            <family val="2"/>
          </rPr>
          <t xml:space="preserve">
Titta på dina gamla räkningar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branderp:</t>
        </r>
        <r>
          <rPr>
            <sz val="9"/>
            <color indexed="81"/>
            <rFont val="Tahoma"/>
            <family val="2"/>
          </rPr>
          <t xml:space="preserve">
Gör en bedömnig av hur varmt du vill ha och titta på SMHI för att se vilken utetemperatur du kan förvänta dig.
Exemplevis om månadsmedlet är 5 grader och du vill ha 15 grader varmt behöver du värma 10 grader</t>
        </r>
      </text>
    </comment>
  </commentList>
</comments>
</file>

<file path=xl/comments3.xml><?xml version="1.0" encoding="utf-8"?>
<comments xmlns="http://schemas.openxmlformats.org/spreadsheetml/2006/main">
  <authors>
    <author>branderp</author>
  </authors>
  <commentList>
    <comment ref="A2" authorId="0">
      <text>
        <r>
          <rPr>
            <b/>
            <sz val="9"/>
            <color indexed="81"/>
            <rFont val="Tahoma"/>
            <charset val="1"/>
          </rPr>
          <t>branderp:</t>
        </r>
        <r>
          <rPr>
            <sz val="9"/>
            <color indexed="81"/>
            <rFont val="Tahoma"/>
            <charset val="1"/>
          </rPr>
          <t xml:space="preserve">
Baserat på formel 73.12 fukthandboken </t>
        </r>
      </text>
    </comment>
    <comment ref="A7" authorId="0">
      <text>
        <r>
          <rPr>
            <b/>
            <sz val="9"/>
            <color indexed="81"/>
            <rFont val="Tahoma"/>
            <charset val="1"/>
          </rPr>
          <t>branderp:</t>
        </r>
        <r>
          <rPr>
            <sz val="9"/>
            <color indexed="81"/>
            <rFont val="Tahoma"/>
            <charset val="1"/>
          </rPr>
          <t xml:space="preserve">
baserat på fomel 73.14a fukthandboken formfaktor 1,0 och luftdensitet 1,3kg/m3 </t>
        </r>
      </text>
    </comment>
  </commentList>
</comments>
</file>

<file path=xl/sharedStrings.xml><?xml version="1.0" encoding="utf-8"?>
<sst xmlns="http://schemas.openxmlformats.org/spreadsheetml/2006/main" count="71" uniqueCount="40">
  <si>
    <t>Beräkning</t>
  </si>
  <si>
    <t>Begränsningar</t>
  </si>
  <si>
    <t xml:space="preserve">Denna snurra ger bara en ögonblicksbild av energibehovet. </t>
  </si>
  <si>
    <t xml:space="preserve">I ett verkligt projekt varierar siffrorna beroende på väder och vind. </t>
  </si>
  <si>
    <t>Klimatskalet är oftast under utveckling och inte likadant överallt samtidigt.</t>
  </si>
  <si>
    <t>Lathund energibehov</t>
  </si>
  <si>
    <t>Råd</t>
  </si>
  <si>
    <t>Kontrollera din verkliga förbrukning mot beräknad.</t>
  </si>
  <si>
    <t>Drar ditt hus för mycket energi eller om du får för låg temperatur</t>
  </si>
  <si>
    <t xml:space="preserve">är svaret för det mesta att huset läcker för mycket luft.  </t>
  </si>
  <si>
    <t>Indata</t>
  </si>
  <si>
    <t xml:space="preserve">I ett verkligt projekt varierar siffrorna beroende på väder och vind.  </t>
  </si>
  <si>
    <t>Luftläckage [oms/h]</t>
  </si>
  <si>
    <t>Byggnadens volym [m3]</t>
  </si>
  <si>
    <t>Väggyta [m2]</t>
  </si>
  <si>
    <t>Takyta [m2]</t>
  </si>
  <si>
    <t>Golvyta [m2]</t>
  </si>
  <si>
    <t>Energikostnad [kr/kWh]</t>
  </si>
  <si>
    <r>
      <t>Temperaturskillnad inne-ute [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C]</t>
    </r>
  </si>
  <si>
    <t>Ventilationsförlust [kWh/dag]</t>
  </si>
  <si>
    <t>Transmissionsförlust [kWh/dag]</t>
  </si>
  <si>
    <t>Totalförlust [kWh/dag]</t>
  </si>
  <si>
    <t>Effektbehov m2 golv [W/m2]</t>
  </si>
  <si>
    <t>Effektbehov m3 volym [W/m3]</t>
  </si>
  <si>
    <t>Energikostnad per dag [kr/dag]</t>
  </si>
  <si>
    <t>U-värde vägg [W/m2*K]</t>
  </si>
  <si>
    <t>U värde tak [W/m2*K]</t>
  </si>
  <si>
    <t>U värde Golv [W/m2*K]</t>
  </si>
  <si>
    <t>Effektbehovet per m2 golv gäller bara vid en våning</t>
  </si>
  <si>
    <t>Vindhastighet [m/s]</t>
  </si>
  <si>
    <t>Tryckskillnad [Pa]</t>
  </si>
  <si>
    <t>Delta T [°C]</t>
  </si>
  <si>
    <t>Energiflöde [kWh/dag]</t>
  </si>
  <si>
    <t>Lathund energiflöde i hål</t>
  </si>
  <si>
    <t>Hålarea [m2]</t>
  </si>
  <si>
    <t>Luftflöde [m³/dag]</t>
  </si>
  <si>
    <t>Lathund tryckskillnader</t>
  </si>
  <si>
    <t>Höjd på huset [m]</t>
  </si>
  <si>
    <t>Termisk tryckskillnad</t>
  </si>
  <si>
    <t>Vindtryck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</si>
</sst>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2" borderId="1" xfId="0" applyFill="1" applyBorder="1"/>
    <xf numFmtId="1" fontId="0" fillId="3" borderId="1" xfId="0" applyNumberFormat="1" applyFill="1" applyBorder="1"/>
    <xf numFmtId="0" fontId="0" fillId="2" borderId="3" xfId="0" applyFill="1" applyBorder="1"/>
    <xf numFmtId="0" fontId="1" fillId="0" borderId="2" xfId="0" applyFont="1" applyBorder="1"/>
    <xf numFmtId="0" fontId="0" fillId="0" borderId="2" xfId="0" applyBorder="1"/>
    <xf numFmtId="1" fontId="0" fillId="3" borderId="3" xfId="0" applyNumberFormat="1" applyFill="1" applyBorder="1"/>
    <xf numFmtId="1" fontId="0" fillId="0" borderId="2" xfId="0" applyNumberFormat="1" applyBorder="1"/>
    <xf numFmtId="0" fontId="0" fillId="0" borderId="0" xfId="0" applyBorder="1"/>
    <xf numFmtId="1" fontId="0" fillId="0" borderId="0" xfId="0" applyNumberFormat="1" applyBorder="1"/>
    <xf numFmtId="0" fontId="0" fillId="0" borderId="0" xfId="0" applyFill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>
      <selection activeCell="E9" sqref="E9"/>
    </sheetView>
  </sheetViews>
  <sheetFormatPr defaultRowHeight="15"/>
  <cols>
    <col min="1" max="1" width="41.5703125" customWidth="1"/>
    <col min="2" max="2" width="12" bestFit="1" customWidth="1"/>
  </cols>
  <sheetData>
    <row r="1" spans="1:2" ht="26.25">
      <c r="A1" s="1" t="s">
        <v>5</v>
      </c>
    </row>
    <row r="2" spans="1:2" ht="27" thickBot="1">
      <c r="A2" s="5" t="s">
        <v>10</v>
      </c>
    </row>
    <row r="3" spans="1:2" ht="15.75" thickBot="1">
      <c r="A3" s="6" t="s">
        <v>12</v>
      </c>
      <c r="B3" s="2">
        <v>0</v>
      </c>
    </row>
    <row r="4" spans="1:2" ht="15.75" thickBot="1">
      <c r="A4" s="6" t="s">
        <v>13</v>
      </c>
      <c r="B4" s="2">
        <v>0</v>
      </c>
    </row>
    <row r="5" spans="1:2" ht="15.75" thickBot="1">
      <c r="A5" s="6" t="s">
        <v>14</v>
      </c>
      <c r="B5" s="2">
        <v>0</v>
      </c>
    </row>
    <row r="6" spans="1:2" ht="15.75" thickBot="1">
      <c r="A6" s="6" t="s">
        <v>25</v>
      </c>
      <c r="B6" s="2">
        <v>0</v>
      </c>
    </row>
    <row r="7" spans="1:2" ht="15.75" thickBot="1">
      <c r="A7" s="6" t="s">
        <v>15</v>
      </c>
      <c r="B7" s="2">
        <v>0</v>
      </c>
    </row>
    <row r="8" spans="1:2" ht="15.75" thickBot="1">
      <c r="A8" s="6" t="s">
        <v>26</v>
      </c>
      <c r="B8" s="2">
        <v>0</v>
      </c>
    </row>
    <row r="9" spans="1:2" ht="15.75" thickBot="1">
      <c r="A9" s="6" t="s">
        <v>16</v>
      </c>
      <c r="B9" s="2">
        <v>0</v>
      </c>
    </row>
    <row r="10" spans="1:2" ht="15.75" thickBot="1">
      <c r="A10" s="6" t="s">
        <v>27</v>
      </c>
      <c r="B10" s="2">
        <v>0</v>
      </c>
    </row>
    <row r="11" spans="1:2" ht="15.75" thickBot="1">
      <c r="A11" s="6" t="s">
        <v>17</v>
      </c>
      <c r="B11" s="2">
        <v>0</v>
      </c>
    </row>
    <row r="12" spans="1:2" ht="18" thickBot="1">
      <c r="A12" s="6" t="s">
        <v>18</v>
      </c>
      <c r="B12" s="2">
        <v>0</v>
      </c>
    </row>
    <row r="13" spans="1:2" ht="27" thickBot="1">
      <c r="A13" s="5" t="s">
        <v>0</v>
      </c>
    </row>
    <row r="14" spans="1:2" ht="15.75" thickBot="1">
      <c r="A14" s="6" t="s">
        <v>19</v>
      </c>
      <c r="B14" s="3">
        <f>B3*B4*B12*1.01*24*0.000278</f>
        <v>0</v>
      </c>
    </row>
    <row r="15" spans="1:2" ht="15.75" thickBot="1">
      <c r="A15" s="6" t="s">
        <v>20</v>
      </c>
      <c r="B15" s="3">
        <f>((B5*B6*B12)+(B7*B8*B12)+(B9*B10*B12))/1000*24</f>
        <v>0</v>
      </c>
    </row>
    <row r="16" spans="1:2" ht="15.75" thickBot="1">
      <c r="A16" s="6" t="s">
        <v>21</v>
      </c>
      <c r="B16" s="3">
        <f>SUM(B14:B15)</f>
        <v>0</v>
      </c>
    </row>
    <row r="17" spans="1:2" ht="15.75" thickBot="1">
      <c r="A17" s="6" t="s">
        <v>22</v>
      </c>
      <c r="B17" s="3" t="e">
        <f>B16/24/B9*1000</f>
        <v>#DIV/0!</v>
      </c>
    </row>
    <row r="18" spans="1:2" ht="15.75" thickBot="1">
      <c r="A18" s="6" t="s">
        <v>23</v>
      </c>
      <c r="B18" s="3" t="e">
        <f>B16/24/B4*1000</f>
        <v>#DIV/0!</v>
      </c>
    </row>
    <row r="19" spans="1:2" ht="15.75" thickBot="1">
      <c r="A19" s="6" t="s">
        <v>24</v>
      </c>
      <c r="B19" s="3">
        <f>B16*B11</f>
        <v>0</v>
      </c>
    </row>
    <row r="21" spans="1:2">
      <c r="A21" t="s">
        <v>1</v>
      </c>
    </row>
    <row r="22" spans="1:2">
      <c r="A22" t="s">
        <v>2</v>
      </c>
    </row>
    <row r="23" spans="1:2">
      <c r="A23" t="s">
        <v>3</v>
      </c>
    </row>
    <row r="24" spans="1:2">
      <c r="A24" t="s">
        <v>4</v>
      </c>
    </row>
    <row r="25" spans="1:2">
      <c r="A25" t="s">
        <v>28</v>
      </c>
    </row>
    <row r="27" spans="1:2">
      <c r="A27" t="s">
        <v>6</v>
      </c>
    </row>
    <row r="28" spans="1:2">
      <c r="A28" t="s">
        <v>7</v>
      </c>
    </row>
    <row r="29" spans="1:2">
      <c r="A29" t="s">
        <v>8</v>
      </c>
    </row>
    <row r="30" spans="1:2">
      <c r="A30" t="s">
        <v>9</v>
      </c>
    </row>
  </sheetData>
  <protectedRanges>
    <protectedRange password="E668" sqref="A2:A19" name="Område1"/>
  </protectedRange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workbookViewId="0">
      <selection activeCell="H15" sqref="H15"/>
    </sheetView>
  </sheetViews>
  <sheetFormatPr defaultRowHeight="15"/>
  <cols>
    <col min="1" max="1" width="41.5703125" customWidth="1"/>
    <col min="2" max="2" width="12" bestFit="1" customWidth="1"/>
  </cols>
  <sheetData>
    <row r="1" spans="1:2" ht="26.25">
      <c r="A1" s="1" t="s">
        <v>5</v>
      </c>
    </row>
    <row r="2" spans="1:2" ht="27" thickBot="1">
      <c r="A2" s="5" t="s">
        <v>10</v>
      </c>
    </row>
    <row r="3" spans="1:2" ht="15.75" thickBot="1">
      <c r="A3" s="6" t="s">
        <v>12</v>
      </c>
      <c r="B3" s="4">
        <v>0.5</v>
      </c>
    </row>
    <row r="4" spans="1:2" ht="15.75" thickBot="1">
      <c r="A4" s="6" t="s">
        <v>13</v>
      </c>
      <c r="B4" s="4">
        <v>300</v>
      </c>
    </row>
    <row r="5" spans="1:2" ht="15.75" thickBot="1">
      <c r="A5" s="6" t="s">
        <v>14</v>
      </c>
      <c r="B5" s="4">
        <v>120</v>
      </c>
    </row>
    <row r="6" spans="1:2" ht="15.75" thickBot="1">
      <c r="A6" s="6" t="s">
        <v>25</v>
      </c>
      <c r="B6" s="4">
        <v>6</v>
      </c>
    </row>
    <row r="7" spans="1:2" ht="15.75" thickBot="1">
      <c r="A7" s="6" t="s">
        <v>15</v>
      </c>
      <c r="B7" s="4">
        <v>100</v>
      </c>
    </row>
    <row r="8" spans="1:2" ht="15.75" thickBot="1">
      <c r="A8" s="6" t="s">
        <v>26</v>
      </c>
      <c r="B8" s="4">
        <v>0.1</v>
      </c>
    </row>
    <row r="9" spans="1:2" ht="15.75" thickBot="1">
      <c r="A9" s="6" t="s">
        <v>16</v>
      </c>
      <c r="B9" s="4">
        <v>100</v>
      </c>
    </row>
    <row r="10" spans="1:2" ht="15.75" thickBot="1">
      <c r="A10" s="6" t="s">
        <v>27</v>
      </c>
      <c r="B10" s="4">
        <v>0.2</v>
      </c>
    </row>
    <row r="11" spans="1:2" ht="15.75" thickBot="1">
      <c r="A11" s="6" t="s">
        <v>17</v>
      </c>
      <c r="B11" s="4">
        <v>1.3</v>
      </c>
    </row>
    <row r="12" spans="1:2" ht="18" thickBot="1">
      <c r="A12" s="6" t="s">
        <v>18</v>
      </c>
      <c r="B12" s="4">
        <v>40</v>
      </c>
    </row>
    <row r="13" spans="1:2" ht="27" thickBot="1">
      <c r="A13" s="5" t="s">
        <v>0</v>
      </c>
    </row>
    <row r="14" spans="1:2" ht="15.75" thickBot="1">
      <c r="A14" s="6" t="s">
        <v>19</v>
      </c>
      <c r="B14" s="7">
        <f>B3*B4*B12*1.01*24*0.000278</f>
        <v>40.432319999999997</v>
      </c>
    </row>
    <row r="15" spans="1:2" ht="15.75" thickBot="1">
      <c r="A15" s="6" t="s">
        <v>20</v>
      </c>
      <c r="B15" s="7">
        <f>((B5*B6*B12)+(B7*B8*B12)+(B9*B10*B12))/1000*24</f>
        <v>720</v>
      </c>
    </row>
    <row r="16" spans="1:2" ht="15.75" thickBot="1">
      <c r="A16" s="6" t="s">
        <v>21</v>
      </c>
      <c r="B16" s="7">
        <f>SUM(B14:B15)</f>
        <v>760.43232</v>
      </c>
    </row>
    <row r="17" spans="1:2" ht="15.75" thickBot="1">
      <c r="A17" s="6" t="s">
        <v>22</v>
      </c>
      <c r="B17" s="7">
        <f>B16/24/B9*1000</f>
        <v>316.84679999999997</v>
      </c>
    </row>
    <row r="18" spans="1:2" ht="15.75" thickBot="1">
      <c r="A18" s="6" t="s">
        <v>23</v>
      </c>
      <c r="B18" s="7">
        <f>B16/24/B4*1000</f>
        <v>105.6156</v>
      </c>
    </row>
    <row r="19" spans="1:2" ht="15.75" thickBot="1">
      <c r="A19" s="6" t="s">
        <v>24</v>
      </c>
      <c r="B19" s="7">
        <f>B16*B11</f>
        <v>988.56201600000009</v>
      </c>
    </row>
    <row r="21" spans="1:2">
      <c r="A21" t="s">
        <v>1</v>
      </c>
    </row>
    <row r="22" spans="1:2">
      <c r="A22" t="s">
        <v>2</v>
      </c>
    </row>
    <row r="23" spans="1:2">
      <c r="A23" t="s">
        <v>11</v>
      </c>
    </row>
    <row r="24" spans="1:2">
      <c r="A24" t="s">
        <v>4</v>
      </c>
    </row>
    <row r="25" spans="1:2">
      <c r="A25" t="s">
        <v>28</v>
      </c>
    </row>
    <row r="27" spans="1:2">
      <c r="A27" t="s">
        <v>6</v>
      </c>
    </row>
    <row r="28" spans="1:2">
      <c r="A28" t="s">
        <v>7</v>
      </c>
    </row>
    <row r="29" spans="1:2">
      <c r="A29" t="s">
        <v>8</v>
      </c>
    </row>
    <row r="30" spans="1:2">
      <c r="A30" t="s">
        <v>9</v>
      </c>
    </row>
  </sheetData>
  <protectedRanges>
    <protectedRange password="E668" sqref="A1:XFD1048576" name="Område1"/>
  </protectedRange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B3" sqref="B3"/>
    </sheetView>
  </sheetViews>
  <sheetFormatPr defaultRowHeight="15"/>
  <cols>
    <col min="1" max="1" width="24.5703125" customWidth="1"/>
    <col min="2" max="2" width="16.28515625" customWidth="1"/>
    <col min="3" max="4" width="21.5703125" bestFit="1" customWidth="1"/>
  </cols>
  <sheetData>
    <row r="1" spans="1:4" ht="26.25">
      <c r="A1" s="1" t="s">
        <v>33</v>
      </c>
    </row>
    <row r="2" spans="1:4" ht="15.75" thickBot="1">
      <c r="A2" s="6"/>
      <c r="B2" s="6"/>
      <c r="C2" s="6" t="s">
        <v>35</v>
      </c>
      <c r="D2" s="6" t="s">
        <v>32</v>
      </c>
    </row>
    <row r="3" spans="1:4" ht="15.75" thickBot="1">
      <c r="A3" s="6" t="s">
        <v>34</v>
      </c>
      <c r="B3" s="4">
        <v>1</v>
      </c>
      <c r="C3" s="8"/>
      <c r="D3" s="8"/>
    </row>
    <row r="4" spans="1:4" ht="15.75" thickBot="1">
      <c r="A4" s="6" t="s">
        <v>29</v>
      </c>
      <c r="B4" s="4">
        <v>8.6</v>
      </c>
      <c r="C4" s="3">
        <f>0.8*B3*SQRT(1.3/2*B4^2)*3600*24</f>
        <v>479246.39978366031</v>
      </c>
      <c r="D4" s="3">
        <f>C4*B6*1.01*0.000278</f>
        <v>2691.2560826251224</v>
      </c>
    </row>
    <row r="5" spans="1:4" ht="15.75" thickBot="1">
      <c r="A5" s="6" t="s">
        <v>30</v>
      </c>
      <c r="B5" s="4">
        <v>22</v>
      </c>
      <c r="C5" s="3">
        <f>0.8*B3*SQRT(B5)*3600*24</f>
        <v>324201.53731899546</v>
      </c>
      <c r="D5" s="3">
        <f>C5*B6*1.01*0.000278</f>
        <v>1820.586152968551</v>
      </c>
    </row>
    <row r="6" spans="1:4" ht="15.75" thickBot="1">
      <c r="A6" s="6" t="s">
        <v>31</v>
      </c>
      <c r="B6" s="4">
        <v>20</v>
      </c>
      <c r="C6" s="8"/>
      <c r="D6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E22" sqref="E22"/>
    </sheetView>
  </sheetViews>
  <sheetFormatPr defaultRowHeight="15"/>
  <cols>
    <col min="1" max="1" width="24.5703125" customWidth="1"/>
    <col min="2" max="2" width="16.28515625" customWidth="1"/>
    <col min="3" max="3" width="21.5703125" bestFit="1" customWidth="1"/>
  </cols>
  <sheetData>
    <row r="1" spans="1:3" ht="26.25">
      <c r="A1" s="1" t="s">
        <v>36</v>
      </c>
    </row>
    <row r="2" spans="1:3" ht="15.75" thickBot="1">
      <c r="A2" s="6" t="s">
        <v>38</v>
      </c>
      <c r="B2" s="12"/>
      <c r="C2" s="9"/>
    </row>
    <row r="3" spans="1:3" ht="15.75" thickBot="1">
      <c r="A3" s="12" t="s">
        <v>37</v>
      </c>
      <c r="B3" s="2">
        <v>25</v>
      </c>
      <c r="C3" s="10"/>
    </row>
    <row r="4" spans="1:3" ht="15.75" thickBot="1">
      <c r="A4" s="12" t="s">
        <v>31</v>
      </c>
      <c r="B4" s="2">
        <v>20</v>
      </c>
      <c r="C4" s="10"/>
    </row>
    <row r="5" spans="1:3" ht="15.75" thickBot="1">
      <c r="A5" s="6" t="s">
        <v>30</v>
      </c>
      <c r="B5" s="3">
        <f>SUM(0.043*B4*B3)</f>
        <v>21.499999999999996</v>
      </c>
      <c r="C5" s="10"/>
    </row>
    <row r="6" spans="1:3">
      <c r="A6" s="11"/>
    </row>
    <row r="7" spans="1:3" ht="15.75" thickBot="1">
      <c r="A7" t="s">
        <v>39</v>
      </c>
    </row>
    <row r="8" spans="1:3" ht="15.75" thickBot="1">
      <c r="A8" s="6" t="s">
        <v>29</v>
      </c>
      <c r="B8" s="4">
        <v>8</v>
      </c>
    </row>
    <row r="9" spans="1:3" ht="15.75" thickBot="1">
      <c r="A9" s="6" t="s">
        <v>30</v>
      </c>
      <c r="B9" s="3">
        <f>SUM(1.3/2*B8^2)</f>
        <v>41.6</v>
      </c>
    </row>
    <row r="10" spans="1:3">
      <c r="A10" s="11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Energibehov</vt:lpstr>
      <vt:lpstr>exempel villa</vt:lpstr>
      <vt:lpstr>hål</vt:lpstr>
      <vt:lpstr>Tryckskillnader</vt:lpstr>
    </vt:vector>
  </TitlesOfParts>
  <Company>Skanska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branderp</dc:creator>
  <cp:lastModifiedBy>branderp</cp:lastModifiedBy>
  <dcterms:created xsi:type="dcterms:W3CDTF">2011-12-16T17:08:57Z</dcterms:created>
  <dcterms:modified xsi:type="dcterms:W3CDTF">2012-01-25T09:01:03Z</dcterms:modified>
</cp:coreProperties>
</file>